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3" i="1" l="1"/>
  <c r="D32" i="1"/>
  <c r="E32" i="1" s="1"/>
  <c r="D31" i="1"/>
  <c r="E31" i="1" s="1"/>
  <c r="D30" i="1"/>
  <c r="E30" i="1" s="1"/>
  <c r="C28" i="1"/>
  <c r="D28" i="1" s="1"/>
  <c r="E28" i="1" s="1"/>
  <c r="D27" i="1"/>
  <c r="E27" i="1" s="1"/>
  <c r="D26" i="1"/>
  <c r="E26" i="1" s="1"/>
  <c r="D25" i="1"/>
  <c r="E25" i="1" s="1"/>
  <c r="C25" i="1"/>
  <c r="E24" i="1"/>
  <c r="D24" i="1"/>
  <c r="E23" i="1"/>
  <c r="D23" i="1"/>
  <c r="C22" i="1"/>
  <c r="D22" i="1" s="1"/>
  <c r="E22" i="1" s="1"/>
  <c r="D21" i="1"/>
  <c r="E21" i="1" s="1"/>
  <c r="D20" i="1"/>
  <c r="E20" i="1" s="1"/>
  <c r="D19" i="1"/>
  <c r="E19" i="1" s="1"/>
  <c r="C19" i="1"/>
  <c r="F18" i="1"/>
  <c r="D18" i="1"/>
  <c r="E18" i="1" s="1"/>
  <c r="D17" i="1"/>
  <c r="E17" i="1" s="1"/>
  <c r="D16" i="1"/>
  <c r="E16" i="1" s="1"/>
  <c r="D15" i="1"/>
  <c r="C15" i="1"/>
  <c r="C29" i="1" s="1"/>
  <c r="E14" i="1"/>
  <c r="D14" i="1"/>
  <c r="E11" i="1"/>
  <c r="D11" i="1"/>
  <c r="C34" i="1" l="1"/>
  <c r="C13" i="1"/>
  <c r="C12" i="1" s="1"/>
  <c r="D13" i="1"/>
  <c r="D12" i="1" s="1"/>
  <c r="E15" i="1"/>
  <c r="D29" i="1"/>
  <c r="E29" i="1" l="1"/>
  <c r="E13" i="1" s="1"/>
  <c r="E12" i="1" s="1"/>
</calcChain>
</file>

<file path=xl/sharedStrings.xml><?xml version="1.0" encoding="utf-8"?>
<sst xmlns="http://schemas.openxmlformats.org/spreadsheetml/2006/main" count="55" uniqueCount="32">
  <si>
    <t>Основные показатели финансовой деятельности организации образования</t>
  </si>
  <si>
    <t>по состоянию на "1 "апреля 2025 г.</t>
  </si>
  <si>
    <t>КГУ«Основная средняя школа села Макпал отдела образования по району Биржан сал управления образования Акмолинской области»;</t>
  </si>
  <si>
    <t>(наименование организации образования)</t>
  </si>
  <si>
    <t>Периодичность: ежеквартально</t>
  </si>
  <si>
    <t xml:space="preserve">Среднее образование </t>
  </si>
  <si>
    <t>ед. изм.</t>
  </si>
  <si>
    <t>2025год</t>
  </si>
  <si>
    <t>годовой план</t>
  </si>
  <si>
    <t>план на период</t>
  </si>
  <si>
    <t>факт</t>
  </si>
  <si>
    <t>1. Среднегодовой контингент обучающиеся</t>
  </si>
  <si>
    <t>чел.</t>
  </si>
  <si>
    <t>средний расход на 1-го обучающегося</t>
  </si>
  <si>
    <t>тыс. тенге</t>
  </si>
  <si>
    <t>2. Всего расходы, тыс.тенге</t>
  </si>
  <si>
    <t>в том числе:</t>
  </si>
  <si>
    <t>3. Фонд заработной платы</t>
  </si>
  <si>
    <t>из них:</t>
  </si>
  <si>
    <t>3.1. Административный персонал</t>
  </si>
  <si>
    <t>штатная численность</t>
  </si>
  <si>
    <t>единиц</t>
  </si>
  <si>
    <t>среднемесячная заработная плата 1 ед.</t>
  </si>
  <si>
    <t>тенге</t>
  </si>
  <si>
    <t>3.2. Основной персонал - учителя</t>
  </si>
  <si>
    <r>
      <t xml:space="preserve">3.3. Прочий педагогический персонал 
</t>
    </r>
    <r>
      <rPr>
        <b/>
        <i/>
        <sz val="14"/>
        <color theme="1"/>
        <rFont val="Arial Narrow"/>
        <family val="2"/>
        <charset val="204"/>
      </rPr>
      <t>(педагог-психолог, социальный педагог, вожатый и др.)</t>
    </r>
  </si>
  <si>
    <t>3.4. Вспомогательный и технический персонал</t>
  </si>
  <si>
    <t>2. Налоги и другие обязательные платежи в бюджет</t>
  </si>
  <si>
    <r>
      <t xml:space="preserve">3. Коммунальные расходы 
</t>
    </r>
    <r>
      <rPr>
        <i/>
        <sz val="12"/>
        <color theme="1"/>
        <rFont val="Arial Narrow"/>
        <family val="2"/>
        <charset val="204"/>
      </rPr>
      <t>(свет, вода, отопление, связь,интернет, ареднда помещений и др.)</t>
    </r>
  </si>
  <si>
    <t>4. Текущий ремонт помещений и оборудования</t>
  </si>
  <si>
    <r>
      <t xml:space="preserve">5. Капитальные расходы 
</t>
    </r>
    <r>
      <rPr>
        <i/>
        <sz val="12"/>
        <color theme="1"/>
        <rFont val="Arial Narrow"/>
        <family val="2"/>
        <charset val="204"/>
      </rPr>
      <t>(капительный ремонт, приобретение основных средств)</t>
    </r>
  </si>
  <si>
    <r>
      <t xml:space="preserve">6. Прочие расходы 
</t>
    </r>
    <r>
      <rPr>
        <i/>
        <sz val="12"/>
        <color theme="1"/>
        <rFont val="Arial Narrow"/>
        <family val="2"/>
        <charset val="204"/>
      </rPr>
      <t>(приобретение литературы, канцелярских и хозяйственных товаров и др.)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</si>
</sst>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  <charset val="204"/>
    </font>
    <font>
      <sz val="16"/>
      <color theme="1"/>
      <name val="Arial Narrow"/>
      <family val="2"/>
      <charset val="204"/>
    </font>
    <font>
      <i/>
      <sz val="12"/>
      <color theme="1"/>
      <name val="Arial Narrow"/>
      <family val="2"/>
      <charset val="204"/>
    </font>
    <font>
      <i/>
      <sz val="10"/>
      <color theme="1"/>
      <name val="Arial Narrow"/>
      <family val="2"/>
      <charset val="204"/>
    </font>
    <font>
      <i/>
      <u/>
      <sz val="14"/>
      <color theme="1"/>
      <name val="Arial Narrow"/>
      <family val="2"/>
      <charset val="204"/>
    </font>
    <font>
      <i/>
      <sz val="14"/>
      <color theme="1"/>
      <name val="Arial Narrow"/>
      <family val="2"/>
      <charset val="204"/>
    </font>
    <font>
      <b/>
      <i/>
      <sz val="10"/>
      <color theme="1"/>
      <name val="Arial Narrow"/>
      <family val="2"/>
      <charset val="204"/>
    </font>
    <font>
      <b/>
      <i/>
      <sz val="14"/>
      <color theme="1"/>
      <name val="Arial Narrow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00B05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1" fillId="0" borderId="0" xfId="0" applyFont="1"/>
    <xf numFmtId="0" fontId="3" fillId="0" borderId="0" xfId="0" applyFont="1"/>
    <xf numFmtId="164" fontId="2" fillId="0" borderId="0" xfId="0" applyNumberFormat="1" applyFont="1"/>
    <xf numFmtId="0" fontId="1" fillId="0" borderId="1" xfId="0" applyFont="1" applyBorder="1" applyAlignment="1">
      <alignment horizontal="center" wrapText="1"/>
    </xf>
    <xf numFmtId="0" fontId="4" fillId="0" borderId="2" xfId="0" applyFont="1" applyBorder="1" applyAlignment="1">
      <alignment horizontal="center" vertical="top"/>
    </xf>
    <xf numFmtId="0" fontId="4" fillId="0" borderId="0" xfId="0" applyFont="1" applyAlignment="1">
      <alignment horizontal="center" vertical="top"/>
    </xf>
    <xf numFmtId="0" fontId="5" fillId="0" borderId="0" xfId="0" applyFont="1"/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1" fontId="1" fillId="0" borderId="3" xfId="0" applyNumberFormat="1" applyFont="1" applyBorder="1" applyAlignment="1">
      <alignment horizontal="center" vertical="center"/>
    </xf>
    <xf numFmtId="164" fontId="1" fillId="0" borderId="3" xfId="0" applyNumberFormat="1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/>
    </xf>
    <xf numFmtId="0" fontId="1" fillId="0" borderId="3" xfId="0" applyFont="1" applyBorder="1"/>
    <xf numFmtId="0" fontId="4" fillId="0" borderId="3" xfId="0" applyFont="1" applyBorder="1" applyAlignment="1">
      <alignment horizontal="center" vertical="center" wrapText="1"/>
    </xf>
    <xf numFmtId="1" fontId="1" fillId="2" borderId="3" xfId="0" applyNumberFormat="1" applyFont="1" applyFill="1" applyBorder="1" applyAlignment="1">
      <alignment horizontal="center"/>
    </xf>
    <xf numFmtId="0" fontId="6" fillId="0" borderId="3" xfId="0" applyFont="1" applyBorder="1"/>
    <xf numFmtId="164" fontId="2" fillId="0" borderId="3" xfId="0" applyNumberFormat="1" applyFont="1" applyBorder="1" applyAlignment="1">
      <alignment horizontal="center"/>
    </xf>
    <xf numFmtId="164" fontId="1" fillId="0" borderId="3" xfId="0" applyNumberFormat="1" applyFont="1" applyBorder="1" applyAlignment="1">
      <alignment horizontal="center"/>
    </xf>
    <xf numFmtId="0" fontId="3" fillId="0" borderId="3" xfId="0" applyFont="1" applyBorder="1"/>
    <xf numFmtId="0" fontId="4" fillId="0" borderId="3" xfId="0" applyFont="1" applyBorder="1"/>
    <xf numFmtId="164" fontId="2" fillId="3" borderId="3" xfId="0" applyNumberFormat="1" applyFont="1" applyFill="1" applyBorder="1" applyAlignment="1">
      <alignment horizontal="center"/>
    </xf>
    <xf numFmtId="0" fontId="1" fillId="4" borderId="3" xfId="0" applyFont="1" applyFill="1" applyBorder="1"/>
    <xf numFmtId="0" fontId="4" fillId="4" borderId="3" xfId="0" applyFont="1" applyFill="1" applyBorder="1" applyAlignment="1">
      <alignment horizontal="center" vertical="center" wrapText="1"/>
    </xf>
    <xf numFmtId="164" fontId="1" fillId="4" borderId="3" xfId="0" applyNumberFormat="1" applyFont="1" applyFill="1" applyBorder="1" applyAlignment="1">
      <alignment horizontal="center"/>
    </xf>
    <xf numFmtId="0" fontId="1" fillId="3" borderId="3" xfId="0" applyFont="1" applyFill="1" applyBorder="1"/>
    <xf numFmtId="0" fontId="7" fillId="3" borderId="3" xfId="0" applyFont="1" applyFill="1" applyBorder="1" applyAlignment="1">
      <alignment horizontal="center" vertical="center" wrapText="1"/>
    </xf>
    <xf numFmtId="164" fontId="1" fillId="0" borderId="3" xfId="0" applyNumberFormat="1" applyFont="1" applyFill="1" applyBorder="1" applyAlignment="1">
      <alignment horizontal="center"/>
    </xf>
    <xf numFmtId="164" fontId="1" fillId="3" borderId="3" xfId="0" applyNumberFormat="1" applyFont="1" applyFill="1" applyBorder="1" applyAlignment="1">
      <alignment horizontal="center"/>
    </xf>
    <xf numFmtId="0" fontId="2" fillId="3" borderId="0" xfId="0" applyFont="1" applyFill="1"/>
    <xf numFmtId="0" fontId="6" fillId="3" borderId="3" xfId="0" applyFont="1" applyFill="1" applyBorder="1"/>
    <xf numFmtId="0" fontId="4" fillId="3" borderId="3" xfId="0" applyFont="1" applyFill="1" applyBorder="1" applyAlignment="1">
      <alignment horizontal="center" vertical="center"/>
    </xf>
    <xf numFmtId="164" fontId="2" fillId="0" borderId="3" xfId="0" applyNumberFormat="1" applyFont="1" applyFill="1" applyBorder="1"/>
    <xf numFmtId="2" fontId="1" fillId="3" borderId="0" xfId="0" applyNumberFormat="1" applyFont="1" applyFill="1"/>
    <xf numFmtId="0" fontId="4" fillId="3" borderId="3" xfId="0" applyFont="1" applyFill="1" applyBorder="1" applyAlignment="1">
      <alignment horizontal="center" vertical="center" wrapText="1"/>
    </xf>
    <xf numFmtId="164" fontId="2" fillId="0" borderId="3" xfId="0" applyNumberFormat="1" applyFont="1" applyFill="1" applyBorder="1" applyAlignment="1">
      <alignment horizontal="center"/>
    </xf>
    <xf numFmtId="2" fontId="2" fillId="0" borderId="3" xfId="0" applyNumberFormat="1" applyFont="1" applyFill="1" applyBorder="1"/>
    <xf numFmtId="0" fontId="1" fillId="0" borderId="3" xfId="0" applyFont="1" applyBorder="1" applyAlignment="1">
      <alignment wrapText="1"/>
    </xf>
    <xf numFmtId="0" fontId="7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164" fontId="1" fillId="5" borderId="3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tabSelected="1" zoomScale="98" zoomScaleNormal="98" workbookViewId="0">
      <selection activeCell="R25" sqref="R25"/>
    </sheetView>
  </sheetViews>
  <sheetFormatPr defaultRowHeight="15" x14ac:dyDescent="0.25"/>
  <cols>
    <col min="1" max="1" width="40" customWidth="1"/>
    <col min="5" max="5" width="64.5703125" customWidth="1"/>
  </cols>
  <sheetData>
    <row r="1" spans="1:6" ht="20.25" x14ac:dyDescent="0.3">
      <c r="A1" s="1" t="s">
        <v>0</v>
      </c>
      <c r="B1" s="1"/>
      <c r="C1" s="1"/>
      <c r="D1" s="1"/>
      <c r="E1" s="1"/>
      <c r="F1" s="2"/>
    </row>
    <row r="2" spans="1:6" ht="20.25" x14ac:dyDescent="0.3">
      <c r="A2" s="1" t="s">
        <v>1</v>
      </c>
      <c r="B2" s="1"/>
      <c r="C2" s="1"/>
      <c r="D2" s="1"/>
      <c r="E2" s="1"/>
      <c r="F2" s="2"/>
    </row>
    <row r="3" spans="1:6" ht="20.25" x14ac:dyDescent="0.3">
      <c r="A3" s="3"/>
      <c r="B3" s="4"/>
      <c r="C3" s="5"/>
      <c r="D3" s="5"/>
      <c r="E3" s="5"/>
      <c r="F3" s="2"/>
    </row>
    <row r="4" spans="1:6" ht="20.25" x14ac:dyDescent="0.3">
      <c r="A4" s="6" t="s">
        <v>2</v>
      </c>
      <c r="B4" s="6"/>
      <c r="C4" s="6"/>
      <c r="D4" s="6"/>
      <c r="E4" s="6"/>
      <c r="F4" s="2"/>
    </row>
    <row r="5" spans="1:6" ht="20.25" x14ac:dyDescent="0.3">
      <c r="A5" s="7" t="s">
        <v>3</v>
      </c>
      <c r="B5" s="7"/>
      <c r="C5" s="7"/>
      <c r="D5" s="7"/>
      <c r="E5" s="7"/>
      <c r="F5" s="2"/>
    </row>
    <row r="6" spans="1:6" ht="20.25" x14ac:dyDescent="0.3">
      <c r="A6" s="8"/>
      <c r="B6" s="4"/>
      <c r="C6" s="5"/>
      <c r="D6" s="5"/>
      <c r="E6" s="5"/>
      <c r="F6" s="2"/>
    </row>
    <row r="7" spans="1:6" ht="20.25" x14ac:dyDescent="0.3">
      <c r="A7" s="9" t="s">
        <v>4</v>
      </c>
      <c r="B7" s="4"/>
      <c r="C7" s="5"/>
      <c r="D7" s="5"/>
      <c r="E7" s="5"/>
      <c r="F7" s="2"/>
    </row>
    <row r="8" spans="1:6" ht="20.25" x14ac:dyDescent="0.3">
      <c r="A8" s="3"/>
      <c r="B8" s="4"/>
      <c r="C8" s="5"/>
      <c r="D8" s="5"/>
      <c r="E8" s="5"/>
      <c r="F8" s="2"/>
    </row>
    <row r="9" spans="1:6" ht="20.25" x14ac:dyDescent="0.3">
      <c r="A9" s="10" t="s">
        <v>5</v>
      </c>
      <c r="B9" s="11" t="s">
        <v>6</v>
      </c>
      <c r="C9" s="12" t="s">
        <v>7</v>
      </c>
      <c r="D9" s="12"/>
      <c r="E9" s="12"/>
      <c r="F9" s="2"/>
    </row>
    <row r="10" spans="1:6" ht="81" x14ac:dyDescent="0.3">
      <c r="A10" s="10"/>
      <c r="B10" s="11"/>
      <c r="C10" s="13" t="s">
        <v>8</v>
      </c>
      <c r="D10" s="13" t="s">
        <v>9</v>
      </c>
      <c r="E10" s="14" t="s">
        <v>10</v>
      </c>
      <c r="F10" s="2"/>
    </row>
    <row r="11" spans="1:6" ht="20.25" x14ac:dyDescent="0.3">
      <c r="A11" s="15" t="s">
        <v>11</v>
      </c>
      <c r="B11" s="16" t="s">
        <v>12</v>
      </c>
      <c r="C11" s="17">
        <v>40</v>
      </c>
      <c r="D11" s="17">
        <f>C11</f>
        <v>40</v>
      </c>
      <c r="E11" s="17">
        <f>D11</f>
        <v>40</v>
      </c>
      <c r="F11" s="2"/>
    </row>
    <row r="12" spans="1:6" ht="25.5" x14ac:dyDescent="0.3">
      <c r="A12" s="18" t="s">
        <v>13</v>
      </c>
      <c r="B12" s="16" t="s">
        <v>14</v>
      </c>
      <c r="C12" s="19">
        <f>(C13-C32)/C11</f>
        <v>4007.6283874999999</v>
      </c>
      <c r="D12" s="19">
        <f t="shared" ref="D12:E12" si="0">(D13-D32)/D11</f>
        <v>988.16959687500002</v>
      </c>
      <c r="E12" s="19">
        <f t="shared" si="0"/>
        <v>988.16959687500002</v>
      </c>
      <c r="F12" s="2"/>
    </row>
    <row r="13" spans="1:6" ht="25.5" x14ac:dyDescent="0.3">
      <c r="A13" s="15" t="s">
        <v>15</v>
      </c>
      <c r="B13" s="16" t="s">
        <v>14</v>
      </c>
      <c r="C13" s="20">
        <f>C15+C29+C30+C33+C31+C32</f>
        <v>160305.1355</v>
      </c>
      <c r="D13" s="20">
        <f t="shared" ref="D13:E13" si="1">D15+D29+D30+D33+D31+D32</f>
        <v>39526.783875000001</v>
      </c>
      <c r="E13" s="20">
        <f t="shared" si="1"/>
        <v>39526.783875000001</v>
      </c>
      <c r="F13" s="2"/>
    </row>
    <row r="14" spans="1:6" ht="20.25" x14ac:dyDescent="0.3">
      <c r="A14" s="21" t="s">
        <v>16</v>
      </c>
      <c r="B14" s="22"/>
      <c r="C14" s="19"/>
      <c r="D14" s="23">
        <f t="shared" ref="D14:E33" si="2">C14</f>
        <v>0</v>
      </c>
      <c r="E14" s="23">
        <f t="shared" si="2"/>
        <v>0</v>
      </c>
      <c r="F14" s="2"/>
    </row>
    <row r="15" spans="1:6" ht="25.5" x14ac:dyDescent="0.3">
      <c r="A15" s="24" t="s">
        <v>17</v>
      </c>
      <c r="B15" s="25" t="s">
        <v>14</v>
      </c>
      <c r="C15" s="26">
        <f>C17+C20+C23+C26</f>
        <v>129649.9</v>
      </c>
      <c r="D15" s="26">
        <f t="shared" ref="D15:E15" si="3">D17+D20+D23+D26</f>
        <v>32412.474999999999</v>
      </c>
      <c r="E15" s="26">
        <f t="shared" si="3"/>
        <v>32412.474999999999</v>
      </c>
      <c r="F15" s="2"/>
    </row>
    <row r="16" spans="1:6" ht="20.25" x14ac:dyDescent="0.3">
      <c r="A16" s="21" t="s">
        <v>18</v>
      </c>
      <c r="B16" s="22"/>
      <c r="C16" s="19"/>
      <c r="D16" s="23">
        <f t="shared" si="2"/>
        <v>0</v>
      </c>
      <c r="E16" s="23">
        <f t="shared" si="2"/>
        <v>0</v>
      </c>
      <c r="F16" s="2"/>
    </row>
    <row r="17" spans="1:6" ht="25.5" x14ac:dyDescent="0.3">
      <c r="A17" s="27" t="s">
        <v>19</v>
      </c>
      <c r="B17" s="28" t="s">
        <v>14</v>
      </c>
      <c r="C17" s="29">
        <v>13952.9</v>
      </c>
      <c r="D17" s="30">
        <f>C17/4</f>
        <v>3488.2249999999999</v>
      </c>
      <c r="E17" s="30">
        <f t="shared" si="2"/>
        <v>3488.2249999999999</v>
      </c>
      <c r="F17" s="31"/>
    </row>
    <row r="18" spans="1:6" ht="20.25" x14ac:dyDescent="0.3">
      <c r="A18" s="32" t="s">
        <v>20</v>
      </c>
      <c r="B18" s="33" t="s">
        <v>21</v>
      </c>
      <c r="C18" s="34">
        <v>4</v>
      </c>
      <c r="D18" s="23">
        <f t="shared" si="2"/>
        <v>4</v>
      </c>
      <c r="E18" s="23">
        <f t="shared" si="2"/>
        <v>4</v>
      </c>
      <c r="F18" s="35">
        <f>C18+C21+C24+C27</f>
        <v>40.72</v>
      </c>
    </row>
    <row r="19" spans="1:6" ht="20.25" x14ac:dyDescent="0.3">
      <c r="A19" s="32" t="s">
        <v>22</v>
      </c>
      <c r="B19" s="36" t="s">
        <v>23</v>
      </c>
      <c r="C19" s="37">
        <f>C17/C18/12*1000+200</f>
        <v>290885.41666666663</v>
      </c>
      <c r="D19" s="23">
        <f t="shared" si="2"/>
        <v>290885.41666666663</v>
      </c>
      <c r="E19" s="23">
        <f t="shared" si="2"/>
        <v>290885.41666666663</v>
      </c>
      <c r="F19" s="31"/>
    </row>
    <row r="20" spans="1:6" ht="25.5" x14ac:dyDescent="0.3">
      <c r="A20" s="27" t="s">
        <v>24</v>
      </c>
      <c r="B20" s="28" t="s">
        <v>14</v>
      </c>
      <c r="C20" s="29">
        <v>78428.2</v>
      </c>
      <c r="D20" s="30">
        <f>C20/4</f>
        <v>19607.05</v>
      </c>
      <c r="E20" s="30">
        <f t="shared" si="2"/>
        <v>19607.05</v>
      </c>
      <c r="F20" s="31"/>
    </row>
    <row r="21" spans="1:6" ht="20.25" x14ac:dyDescent="0.3">
      <c r="A21" s="32" t="s">
        <v>20</v>
      </c>
      <c r="B21" s="33" t="s">
        <v>21</v>
      </c>
      <c r="C21" s="38">
        <v>16.22</v>
      </c>
      <c r="D21" s="23">
        <f t="shared" si="2"/>
        <v>16.22</v>
      </c>
      <c r="E21" s="23">
        <f t="shared" si="2"/>
        <v>16.22</v>
      </c>
      <c r="F21" s="31"/>
    </row>
    <row r="22" spans="1:6" ht="20.25" x14ac:dyDescent="0.3">
      <c r="A22" s="32" t="s">
        <v>22</v>
      </c>
      <c r="B22" s="36" t="s">
        <v>23</v>
      </c>
      <c r="C22" s="37">
        <f>C20/12/C21*1000</f>
        <v>402939.78627209208</v>
      </c>
      <c r="D22" s="23">
        <f t="shared" si="2"/>
        <v>402939.78627209208</v>
      </c>
      <c r="E22" s="23">
        <f t="shared" si="2"/>
        <v>402939.78627209208</v>
      </c>
      <c r="F22" s="31"/>
    </row>
    <row r="23" spans="1:6" ht="81" customHeight="1" x14ac:dyDescent="0.3">
      <c r="A23" s="39" t="s">
        <v>25</v>
      </c>
      <c r="B23" s="40" t="s">
        <v>14</v>
      </c>
      <c r="C23" s="29">
        <v>14087.3</v>
      </c>
      <c r="D23" s="30">
        <f>C23/4</f>
        <v>3521.8249999999998</v>
      </c>
      <c r="E23" s="30">
        <f t="shared" si="2"/>
        <v>3521.8249999999998</v>
      </c>
      <c r="F23" s="2"/>
    </row>
    <row r="24" spans="1:6" ht="20.25" x14ac:dyDescent="0.3">
      <c r="A24" s="18" t="s">
        <v>20</v>
      </c>
      <c r="B24" s="41" t="s">
        <v>21</v>
      </c>
      <c r="C24" s="34">
        <v>4.5</v>
      </c>
      <c r="D24" s="23">
        <f t="shared" si="2"/>
        <v>4.5</v>
      </c>
      <c r="E24" s="23">
        <f t="shared" si="2"/>
        <v>4.5</v>
      </c>
      <c r="F24" s="2"/>
    </row>
    <row r="25" spans="1:6" ht="20.25" x14ac:dyDescent="0.3">
      <c r="A25" s="18" t="s">
        <v>22</v>
      </c>
      <c r="B25" s="16" t="s">
        <v>23</v>
      </c>
      <c r="C25" s="37">
        <f>C23/C24/12*1000</f>
        <v>260875.9259259259</v>
      </c>
      <c r="D25" s="23">
        <f t="shared" si="2"/>
        <v>260875.9259259259</v>
      </c>
      <c r="E25" s="23">
        <f t="shared" si="2"/>
        <v>260875.9259259259</v>
      </c>
      <c r="F25" s="2"/>
    </row>
    <row r="26" spans="1:6" ht="25.5" x14ac:dyDescent="0.3">
      <c r="A26" s="15" t="s">
        <v>26</v>
      </c>
      <c r="B26" s="40" t="s">
        <v>14</v>
      </c>
      <c r="C26" s="29">
        <v>23181.5</v>
      </c>
      <c r="D26" s="30">
        <f>C26/4</f>
        <v>5795.375</v>
      </c>
      <c r="E26" s="30">
        <f t="shared" si="2"/>
        <v>5795.375</v>
      </c>
      <c r="F26" s="2"/>
    </row>
    <row r="27" spans="1:6" ht="20.25" x14ac:dyDescent="0.3">
      <c r="A27" s="18" t="s">
        <v>20</v>
      </c>
      <c r="B27" s="41" t="s">
        <v>21</v>
      </c>
      <c r="C27" s="34">
        <v>16</v>
      </c>
      <c r="D27" s="23">
        <f t="shared" si="2"/>
        <v>16</v>
      </c>
      <c r="E27" s="23">
        <f t="shared" si="2"/>
        <v>16</v>
      </c>
      <c r="F27" s="2"/>
    </row>
    <row r="28" spans="1:6" ht="20.25" x14ac:dyDescent="0.3">
      <c r="A28" s="18" t="s">
        <v>22</v>
      </c>
      <c r="B28" s="16" t="s">
        <v>23</v>
      </c>
      <c r="C28" s="37">
        <f>C26/12/C27*1000</f>
        <v>120736.97916666667</v>
      </c>
      <c r="D28" s="23">
        <f t="shared" si="2"/>
        <v>120736.97916666667</v>
      </c>
      <c r="E28" s="23">
        <f t="shared" si="2"/>
        <v>120736.97916666667</v>
      </c>
      <c r="F28" s="2"/>
    </row>
    <row r="29" spans="1:6" ht="25.5" x14ac:dyDescent="0.3">
      <c r="A29" s="15" t="s">
        <v>27</v>
      </c>
      <c r="B29" s="16" t="s">
        <v>14</v>
      </c>
      <c r="C29" s="42">
        <f>C15*14.5%</f>
        <v>18799.235499999999</v>
      </c>
      <c r="D29" s="42">
        <f t="shared" ref="D29:E29" si="4">D15*14.5%</f>
        <v>4699.8088749999997</v>
      </c>
      <c r="E29" s="42">
        <f t="shared" si="4"/>
        <v>4699.8088749999997</v>
      </c>
      <c r="F29" s="2"/>
    </row>
    <row r="30" spans="1:6" ht="59.25" customHeight="1" x14ac:dyDescent="0.3">
      <c r="A30" s="39" t="s">
        <v>28</v>
      </c>
      <c r="B30" s="16" t="s">
        <v>14</v>
      </c>
      <c r="C30" s="20">
        <v>5598</v>
      </c>
      <c r="D30" s="30">
        <f>C30/4</f>
        <v>1399.5</v>
      </c>
      <c r="E30" s="30">
        <f t="shared" si="2"/>
        <v>1399.5</v>
      </c>
      <c r="F30" s="2"/>
    </row>
    <row r="31" spans="1:6" ht="50.25" customHeight="1" x14ac:dyDescent="0.3">
      <c r="A31" s="39" t="s">
        <v>29</v>
      </c>
      <c r="B31" s="16" t="s">
        <v>14</v>
      </c>
      <c r="C31" s="19">
        <v>500</v>
      </c>
      <c r="D31" s="30">
        <f>C31/4</f>
        <v>125</v>
      </c>
      <c r="E31" s="23">
        <f t="shared" si="2"/>
        <v>125</v>
      </c>
      <c r="F31" s="2"/>
    </row>
    <row r="32" spans="1:6" ht="70.5" customHeight="1" x14ac:dyDescent="0.3">
      <c r="A32" s="39" t="s">
        <v>30</v>
      </c>
      <c r="B32" s="16" t="s">
        <v>14</v>
      </c>
      <c r="C32" s="20"/>
      <c r="D32" s="30">
        <f t="shared" si="2"/>
        <v>0</v>
      </c>
      <c r="E32" s="30">
        <f t="shared" si="2"/>
        <v>0</v>
      </c>
      <c r="F32" s="2"/>
    </row>
    <row r="33" spans="1:6" ht="70.5" customHeight="1" x14ac:dyDescent="0.3">
      <c r="A33" s="39" t="s">
        <v>31</v>
      </c>
      <c r="B33" s="16" t="s">
        <v>14</v>
      </c>
      <c r="C33" s="20">
        <v>5758</v>
      </c>
      <c r="D33" s="30">
        <v>890</v>
      </c>
      <c r="E33" s="30">
        <f t="shared" si="2"/>
        <v>890</v>
      </c>
      <c r="F33" s="2"/>
    </row>
    <row r="34" spans="1:6" ht="20.25" x14ac:dyDescent="0.3">
      <c r="A34" s="2"/>
      <c r="B34" s="4"/>
      <c r="C34" s="5">
        <f>C33+C32+C31+C30+C29+C15</f>
        <v>160305.1355</v>
      </c>
      <c r="D34" s="5"/>
      <c r="E34" s="5"/>
      <c r="F34" s="2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2025-04-30T04:38:55Z</dcterms:modified>
</cp:coreProperties>
</file>